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NS" sheetId="1" r:id="rId1"/>
    <sheet name="PARA+RAD+LEUC" sheetId="2" r:id="rId2"/>
  </sheets>
  <definedNames>
    <definedName name="_xlnm.Print_Area" localSheetId="1">'PARA+RAD+LEUC'!$A$1:$K$28</definedName>
  </definedNames>
  <calcPr fullCalcOnLoad="1"/>
</workbook>
</file>

<file path=xl/sharedStrings.xml><?xml version="1.0" encoding="utf-8"?>
<sst xmlns="http://schemas.openxmlformats.org/spreadsheetml/2006/main" count="261" uniqueCount="118">
  <si>
    <t>Cod tip decont</t>
  </si>
  <si>
    <t>Descriere</t>
  </si>
  <si>
    <t>Cod partener</t>
  </si>
  <si>
    <t>Nume partener</t>
  </si>
  <si>
    <t>Nr. contract</t>
  </si>
  <si>
    <t>An contract</t>
  </si>
  <si>
    <t>NHPSINDROM_IMUP_MED</t>
  </si>
  <si>
    <t>Decont medicamente pentru Sindrom de imunodeficienta primara</t>
  </si>
  <si>
    <t>IS01</t>
  </si>
  <si>
    <t>SPITALUL CLINIC JUDETEAN DE URGENTA SF. SPIRIDON IASI</t>
  </si>
  <si>
    <t>2022</t>
  </si>
  <si>
    <t>NHP</t>
  </si>
  <si>
    <t>NHPHEMO_MED</t>
  </si>
  <si>
    <t>Decont medicamente pentru programul national de hemofilie, talasemie si alte boli rare</t>
  </si>
  <si>
    <t>NHPPOLI_AMIL_MED</t>
  </si>
  <si>
    <t>Decont medicamente - 6.5.3 Amiloidoza cu transtiretina</t>
  </si>
  <si>
    <t>NHPH_EPIB_MAT</t>
  </si>
  <si>
    <t>Decont materiale sanitare pentru Epidermoliza buloasa</t>
  </si>
  <si>
    <t>NHPDIABET_MED</t>
  </si>
  <si>
    <t>Decont medicamente pentru programul national de diabet zaharat</t>
  </si>
  <si>
    <t>NHPDIABET_MAT</t>
  </si>
  <si>
    <t>Decont materiale sanitare pentru programul national de diabet zaharat</t>
  </si>
  <si>
    <t>NHPCARDIO_MAT</t>
  </si>
  <si>
    <t>Decont materiale sanitare pentru programul national de boli cardiovasculare</t>
  </si>
  <si>
    <t>NHPPONCO_MED</t>
  </si>
  <si>
    <t>Decont medicamente pentru programul national de oncologie</t>
  </si>
  <si>
    <t>IS02</t>
  </si>
  <si>
    <t>SPITALUL CLINIC DE URGENTA PENTRU COPII "SF.MARIA" IASI</t>
  </si>
  <si>
    <t>IS03</t>
  </si>
  <si>
    <t>INSTITUTUL DE BOLI CARDIOVASCULARE "PROF.DR. G.I.M. GEORGESCU" IASI</t>
  </si>
  <si>
    <t>NHPH_POMPE_MED</t>
  </si>
  <si>
    <t>Decont medicamente pentru Boala Pompe</t>
  </si>
  <si>
    <t>IS04</t>
  </si>
  <si>
    <t>SPITALUL CLINIC  DR.C.I.PARHON IASI</t>
  </si>
  <si>
    <t>NHPH_FABRY_MED</t>
  </si>
  <si>
    <t>Decont medicamente pentru Boala Fabry</t>
  </si>
  <si>
    <t>NHPSCLER_TUB_MED</t>
  </si>
  <si>
    <t>Decont medicamente pentru scleroza tuberoasa</t>
  </si>
  <si>
    <t>NHPH_PULM_MED</t>
  </si>
  <si>
    <t>Decont medicamente pentru hipertensiune pulmonara</t>
  </si>
  <si>
    <t>IS07</t>
  </si>
  <si>
    <t>SPITALUL CLINIC DE PNEUMOFTIZIOLOGIE IASI</t>
  </si>
  <si>
    <t>NHPORTO_MAT</t>
  </si>
  <si>
    <t>Decont materiale sanitare pentru programul national de ortopedie</t>
  </si>
  <si>
    <t>IS11</t>
  </si>
  <si>
    <t>SP. CL. URGENTA  "PROF. DR. N. OBLU" IASI</t>
  </si>
  <si>
    <t>1700</t>
  </si>
  <si>
    <t>NHPNEURO_DI_MED</t>
  </si>
  <si>
    <t>Decont medicamente pentru boli neurologice degenerative/inflamatorii</t>
  </si>
  <si>
    <t>NHPDTAIP_RI_MAT</t>
  </si>
  <si>
    <t>Decont materiale sanitare pentru radiologie interventionala</t>
  </si>
  <si>
    <t>NHPSURDO_MAT</t>
  </si>
  <si>
    <t>Decont materiale sanitare pentru subprogramul de tratament al surditatii congenitale prin implant cohlear si proteze auditive</t>
  </si>
  <si>
    <t>IS12</t>
  </si>
  <si>
    <t>SPITALUL CLINIC DE RECUPERARE IASI</t>
  </si>
  <si>
    <t>NHPNEURO_MED</t>
  </si>
  <si>
    <t>Decont medicamente pentru subprogramul de tratament al sclerozei multiple</t>
  </si>
  <si>
    <t>IS32</t>
  </si>
  <si>
    <t>CENTRUL DE ONCOLOGIE EUROCLINIC SRL</t>
  </si>
  <si>
    <t>IS36</t>
  </si>
  <si>
    <t>INSTITUTUL REGIONAL DE ONCOLOGIE IASI</t>
  </si>
  <si>
    <t>2707</t>
  </si>
  <si>
    <t>IS48</t>
  </si>
  <si>
    <t>MNT HEALTHCARE EUROPE SRL</t>
  </si>
  <si>
    <t>DECONTURI PNS IULIE 2023</t>
  </si>
  <si>
    <t>MEDICAMENTE PNS</t>
  </si>
  <si>
    <t>MATERIALE SANITARE PNS</t>
  </si>
  <si>
    <t>RADIOTERAPIE</t>
  </si>
  <si>
    <t>Tip decont</t>
  </si>
  <si>
    <t>Partner code</t>
  </si>
  <si>
    <t>Partner name</t>
  </si>
  <si>
    <t>Descriere tip decont</t>
  </si>
  <si>
    <t>Cod categorie partener</t>
  </si>
  <si>
    <t>Valoare (mii lei)</t>
  </si>
  <si>
    <t>NHP_SRV_RDT</t>
  </si>
  <si>
    <t>SPITALUL CLINIC JUDETEAN DE URGENTA "SF. SPIRIDON"</t>
  </si>
  <si>
    <t>Decont servicii radioterapie in cadrul subprogramului de radioterapie a bolnavilor cu afectiuni oncologice</t>
  </si>
  <si>
    <t>3406</t>
  </si>
  <si>
    <t>2017</t>
  </si>
  <si>
    <t>3404</t>
  </si>
  <si>
    <t xml:space="preserve">TOTAL </t>
  </si>
  <si>
    <t>LEUCEMII+GAMA KNIFE</t>
  </si>
  <si>
    <t>NHP_SRV_ONCOLA</t>
  </si>
  <si>
    <t>Decont servicii pentru diagnosticul initial si de certitudine al leucemiilor acute</t>
  </si>
  <si>
    <t>NHP_SRV_GK</t>
  </si>
  <si>
    <t>Decont servicii prin tratament Gamma-Knife</t>
  </si>
  <si>
    <t>PET - CT</t>
  </si>
  <si>
    <t>Cod decont</t>
  </si>
  <si>
    <t>Descriere decont</t>
  </si>
  <si>
    <t>Nr. contract furnizor</t>
  </si>
  <si>
    <t>An contract furnizor</t>
  </si>
  <si>
    <t>PARA_NHP6</t>
  </si>
  <si>
    <t>Decont pt analize para decontate din PNS nr. 6: Tratamentul bolnavilor cu diabet zaharat</t>
  </si>
  <si>
    <t>3590</t>
  </si>
  <si>
    <t>PARA</t>
  </si>
  <si>
    <t>34231450</t>
  </si>
  <si>
    <t>3540</t>
  </si>
  <si>
    <t>Hemoglobina glicozilata</t>
  </si>
  <si>
    <t>9550768</t>
  </si>
  <si>
    <t>INVESTIGATII MEDICALE PRAXIS SRL</t>
  </si>
  <si>
    <t>3588</t>
  </si>
  <si>
    <t>KARSUS MEDICAL SRL</t>
  </si>
  <si>
    <t>T06</t>
  </si>
  <si>
    <t>SPITAL CF IASI</t>
  </si>
  <si>
    <t>3589</t>
  </si>
  <si>
    <t>IS14</t>
  </si>
  <si>
    <t>SPITAL MUNICIPAL PASCANI</t>
  </si>
  <si>
    <t>mii lei</t>
  </si>
  <si>
    <t>DECONT IULIE 2023</t>
  </si>
  <si>
    <t>UCRAINA IULIE 2023</t>
  </si>
  <si>
    <t>ACT.CURENTA IULIE2023</t>
  </si>
  <si>
    <t>NHPPONCO_MED_CV</t>
  </si>
  <si>
    <t>Decont medicamente pentru programul national de oncologie-COST VOLUM</t>
  </si>
  <si>
    <t>Decont medicamente pentru subprogramul de tratament al sclerozei multiple-COST VOLUM</t>
  </si>
  <si>
    <t>TOTAL DECONT/PNS IULIE 2023</t>
  </si>
  <si>
    <t>ACT.CURENTA IULIE 2023</t>
  </si>
  <si>
    <t>TOTAL</t>
  </si>
  <si>
    <t>Nr,crt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</si>
</sst>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000"/>
    <numFmt numFmtId="167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5"/>
      <name val="Arial"/>
      <family val="2"/>
    </font>
    <font>
      <sz val="9"/>
      <color rgb="FFFF0000"/>
      <name val="Arial"/>
      <family val="2"/>
    </font>
    <font>
      <b/>
      <sz val="9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55" applyFont="1">
      <alignment/>
      <protection/>
    </xf>
    <xf numFmtId="17" fontId="3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42" fillId="0" borderId="0" xfId="55" applyFont="1">
      <alignment/>
      <protection/>
    </xf>
    <xf numFmtId="0" fontId="4" fillId="33" borderId="1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3" fillId="34" borderId="13" xfId="55" applyFont="1" applyFill="1" applyBorder="1" applyAlignment="1">
      <alignment horizontal="center" wrapText="1"/>
      <protection/>
    </xf>
    <xf numFmtId="0" fontId="42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0" fontId="2" fillId="0" borderId="10" xfId="55" applyFont="1" applyBorder="1" applyAlignment="1">
      <alignment wrapText="1"/>
      <protection/>
    </xf>
    <xf numFmtId="0" fontId="2" fillId="0" borderId="11" xfId="55" applyFont="1" applyBorder="1" applyAlignment="1">
      <alignment wrapText="1"/>
      <protection/>
    </xf>
    <xf numFmtId="0" fontId="2" fillId="0" borderId="13" xfId="55" applyFont="1" applyBorder="1" applyAlignment="1">
      <alignment horizontal="right" wrapText="1"/>
      <protection/>
    </xf>
    <xf numFmtId="0" fontId="2" fillId="0" borderId="14" xfId="55" applyFont="1" applyBorder="1" applyAlignment="1">
      <alignment horizontal="right" wrapText="1"/>
      <protection/>
    </xf>
    <xf numFmtId="0" fontId="2" fillId="0" borderId="15" xfId="55" applyFont="1" applyBorder="1" applyAlignment="1">
      <alignment wrapText="1"/>
      <protection/>
    </xf>
    <xf numFmtId="4" fontId="2" fillId="0" borderId="15" xfId="55" applyNumberFormat="1" applyFont="1" applyBorder="1" applyAlignment="1">
      <alignment horizontal="right" wrapText="1"/>
      <protection/>
    </xf>
    <xf numFmtId="4" fontId="2" fillId="0" borderId="0" xfId="55" applyNumberFormat="1" applyFont="1" applyBorder="1" applyAlignment="1">
      <alignment horizontal="right" wrapText="1"/>
      <protection/>
    </xf>
    <xf numFmtId="2" fontId="2" fillId="0" borderId="13" xfId="55" applyNumberFormat="1" applyFont="1" applyBorder="1" applyAlignment="1">
      <alignment wrapText="1"/>
      <protection/>
    </xf>
    <xf numFmtId="0" fontId="2" fillId="0" borderId="12" xfId="55" applyFont="1" applyBorder="1" applyAlignment="1">
      <alignment wrapText="1"/>
      <protection/>
    </xf>
    <xf numFmtId="0" fontId="2" fillId="0" borderId="13" xfId="55" applyFont="1" applyBorder="1" applyAlignment="1">
      <alignment wrapText="1"/>
      <protection/>
    </xf>
    <xf numFmtId="0" fontId="2" fillId="0" borderId="16" xfId="55" applyFont="1" applyBorder="1" applyAlignment="1">
      <alignment wrapText="1"/>
      <protection/>
    </xf>
    <xf numFmtId="4" fontId="2" fillId="35" borderId="13" xfId="55" applyNumberFormat="1" applyFont="1" applyFill="1" applyBorder="1" applyAlignment="1">
      <alignment horizontal="right" wrapText="1"/>
      <protection/>
    </xf>
    <xf numFmtId="164" fontId="3" fillId="0" borderId="13" xfId="55" applyNumberFormat="1" applyFont="1" applyBorder="1" applyAlignment="1">
      <alignment wrapText="1"/>
      <protection/>
    </xf>
    <xf numFmtId="4" fontId="42" fillId="0" borderId="0" xfId="55" applyNumberFormat="1" applyFont="1" applyAlignment="1">
      <alignment wrapText="1"/>
      <protection/>
    </xf>
    <xf numFmtId="0" fontId="43" fillId="0" borderId="0" xfId="55" applyFont="1" applyAlignment="1">
      <alignment wrapText="1"/>
      <protection/>
    </xf>
    <xf numFmtId="0" fontId="2" fillId="0" borderId="0" xfId="55" applyFont="1" applyBorder="1" applyAlignment="1">
      <alignment wrapText="1"/>
      <protection/>
    </xf>
    <xf numFmtId="4" fontId="2" fillId="0" borderId="13" xfId="55" applyNumberFormat="1" applyFont="1" applyBorder="1" applyAlignment="1">
      <alignment horizontal="right" wrapText="1"/>
      <protection/>
    </xf>
    <xf numFmtId="0" fontId="3" fillId="0" borderId="13" xfId="55" applyFont="1" applyBorder="1">
      <alignment/>
      <protection/>
    </xf>
    <xf numFmtId="0" fontId="3" fillId="0" borderId="13" xfId="55" applyFont="1" applyBorder="1" applyAlignment="1">
      <alignment horizontal="right"/>
      <protection/>
    </xf>
    <xf numFmtId="4" fontId="3" fillId="0" borderId="13" xfId="55" applyNumberFormat="1" applyFont="1" applyBorder="1">
      <alignment/>
      <protection/>
    </xf>
    <xf numFmtId="165" fontId="3" fillId="0" borderId="13" xfId="55" applyNumberFormat="1" applyFont="1" applyBorder="1">
      <alignment/>
      <protection/>
    </xf>
    <xf numFmtId="4" fontId="44" fillId="0" borderId="0" xfId="55" applyNumberFormat="1" applyFont="1">
      <alignment/>
      <protection/>
    </xf>
    <xf numFmtId="0" fontId="2" fillId="0" borderId="0" xfId="55" applyFont="1" applyBorder="1" applyAlignment="1">
      <alignment horizontal="right"/>
      <protection/>
    </xf>
    <xf numFmtId="4" fontId="2" fillId="0" borderId="0" xfId="55" applyNumberFormat="1" applyFont="1">
      <alignment/>
      <protection/>
    </xf>
    <xf numFmtId="0" fontId="5" fillId="34" borderId="15" xfId="55" applyFont="1" applyFill="1" applyBorder="1" applyAlignment="1">
      <alignment horizontal="center" wrapText="1"/>
      <protection/>
    </xf>
    <xf numFmtId="0" fontId="5" fillId="34" borderId="17" xfId="55" applyFont="1" applyFill="1" applyBorder="1" applyAlignment="1">
      <alignment horizontal="center" wrapText="1"/>
      <protection/>
    </xf>
    <xf numFmtId="0" fontId="3" fillId="34" borderId="17" xfId="55" applyFont="1" applyFill="1" applyBorder="1" applyAlignment="1">
      <alignment horizontal="center" wrapText="1"/>
      <protection/>
    </xf>
    <xf numFmtId="0" fontId="2" fillId="0" borderId="13" xfId="55" applyFont="1" applyBorder="1">
      <alignment/>
      <protection/>
    </xf>
    <xf numFmtId="4" fontId="2" fillId="0" borderId="13" xfId="55" applyNumberFormat="1" applyFont="1" applyBorder="1" applyAlignment="1">
      <alignment/>
      <protection/>
    </xf>
    <xf numFmtId="4" fontId="2" fillId="0" borderId="13" xfId="55" applyNumberFormat="1" applyFont="1" applyBorder="1">
      <alignment/>
      <protection/>
    </xf>
    <xf numFmtId="165" fontId="2" fillId="0" borderId="0" xfId="55" applyNumberFormat="1" applyFont="1">
      <alignment/>
      <protection/>
    </xf>
    <xf numFmtId="166" fontId="3" fillId="0" borderId="13" xfId="55" applyNumberFormat="1" applyFont="1" applyBorder="1" applyAlignment="1">
      <alignment wrapText="1"/>
      <protection/>
    </xf>
    <xf numFmtId="0" fontId="3" fillId="0" borderId="18" xfId="55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166" fontId="3" fillId="0" borderId="13" xfId="55" applyNumberFormat="1" applyFont="1" applyBorder="1" applyAlignment="1">
      <alignment horizontal="right"/>
      <protection/>
    </xf>
    <xf numFmtId="0" fontId="44" fillId="0" borderId="0" xfId="55" applyFont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 applyAlignment="1">
      <alignment horizontal="right"/>
      <protection/>
    </xf>
    <xf numFmtId="166" fontId="3" fillId="0" borderId="0" xfId="55" applyNumberFormat="1" applyFont="1">
      <alignment/>
      <protection/>
    </xf>
    <xf numFmtId="0" fontId="2" fillId="0" borderId="19" xfId="55" applyFont="1" applyBorder="1">
      <alignment/>
      <protection/>
    </xf>
    <xf numFmtId="0" fontId="3" fillId="0" borderId="0" xfId="55" applyFont="1" applyBorder="1">
      <alignment/>
      <protection/>
    </xf>
    <xf numFmtId="0" fontId="2" fillId="0" borderId="13" xfId="55" applyFont="1" applyBorder="1" applyAlignment="1">
      <alignment horizontal="left" wrapText="1"/>
      <protection/>
    </xf>
    <xf numFmtId="0" fontId="5" fillId="0" borderId="0" xfId="0" applyFont="1" applyAlignment="1">
      <alignment/>
    </xf>
    <xf numFmtId="4" fontId="0" fillId="0" borderId="0" xfId="0" applyNumberFormat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horizontal="right" wrapText="1"/>
    </xf>
    <xf numFmtId="4" fontId="0" fillId="0" borderId="13" xfId="0" applyNumberForma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wrapText="1"/>
    </xf>
    <xf numFmtId="4" fontId="5" fillId="34" borderId="13" xfId="0" applyNumberFormat="1" applyFon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165" fontId="0" fillId="0" borderId="13" xfId="0" applyNumberFormat="1" applyBorder="1" applyAlignment="1">
      <alignment wrapText="1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37">
      <selection activeCell="F6" sqref="F6:J6"/>
    </sheetView>
  </sheetViews>
  <sheetFormatPr defaultColWidth="9.140625" defaultRowHeight="12.75" outlineLevelCol="1"/>
  <cols>
    <col min="1" max="1" width="4.140625" style="0" customWidth="1"/>
    <col min="3" max="3" width="36.140625" style="0" customWidth="1"/>
    <col min="4" max="4" width="20.140625" style="0" customWidth="1"/>
    <col min="5" max="5" width="32.57421875" style="0" customWidth="1"/>
    <col min="6" max="7" width="14.7109375" style="0" hidden="1" customWidth="1" outlineLevel="1"/>
    <col min="8" max="8" width="14.7109375" style="0" customWidth="1" collapsed="1"/>
    <col min="9" max="10" width="14.7109375" style="0" customWidth="1"/>
  </cols>
  <sheetData>
    <row r="2" ht="12.75">
      <c r="B2" s="57" t="s">
        <v>64</v>
      </c>
    </row>
    <row r="5" ht="12.75">
      <c r="B5" s="2" t="s">
        <v>65</v>
      </c>
    </row>
    <row r="6" spans="1:10" s="1" customFormat="1" ht="38.25">
      <c r="A6" s="65" t="s">
        <v>117</v>
      </c>
      <c r="B6" s="59" t="s">
        <v>2</v>
      </c>
      <c r="C6" s="59" t="s">
        <v>3</v>
      </c>
      <c r="D6" s="59" t="s">
        <v>0</v>
      </c>
      <c r="E6" s="59" t="s">
        <v>1</v>
      </c>
      <c r="F6" s="64" t="s">
        <v>108</v>
      </c>
      <c r="G6" s="65" t="s">
        <v>109</v>
      </c>
      <c r="H6" s="65" t="s">
        <v>110</v>
      </c>
      <c r="I6" s="65" t="s">
        <v>114</v>
      </c>
      <c r="J6" s="65" t="s">
        <v>107</v>
      </c>
    </row>
    <row r="7" spans="1:10" s="1" customFormat="1" ht="26.25" customHeight="1">
      <c r="A7" s="60">
        <v>1</v>
      </c>
      <c r="B7" s="60" t="s">
        <v>44</v>
      </c>
      <c r="C7" s="60" t="s">
        <v>45</v>
      </c>
      <c r="D7" s="60" t="s">
        <v>47</v>
      </c>
      <c r="E7" s="60" t="s">
        <v>48</v>
      </c>
      <c r="F7" s="61">
        <v>277375.54</v>
      </c>
      <c r="G7" s="62"/>
      <c r="H7" s="62">
        <f aca="true" t="shared" si="0" ref="H7:H25">F7-G7</f>
        <v>277375.54</v>
      </c>
      <c r="I7" s="62">
        <f>H7+H8+H9+H10+H11+H12+H13</f>
        <v>1449001.47</v>
      </c>
      <c r="J7" s="68">
        <f>I7/1000</f>
        <v>1449.00147</v>
      </c>
    </row>
    <row r="8" spans="1:10" s="1" customFormat="1" ht="26.25" customHeight="1">
      <c r="A8" s="60">
        <v>2</v>
      </c>
      <c r="B8" s="60" t="s">
        <v>40</v>
      </c>
      <c r="C8" s="60" t="s">
        <v>41</v>
      </c>
      <c r="D8" s="60" t="s">
        <v>38</v>
      </c>
      <c r="E8" s="60" t="s">
        <v>39</v>
      </c>
      <c r="F8" s="61">
        <v>200997.49</v>
      </c>
      <c r="G8" s="62"/>
      <c r="H8" s="62">
        <f t="shared" si="0"/>
        <v>200997.49</v>
      </c>
      <c r="I8" s="62"/>
      <c r="J8" s="68"/>
    </row>
    <row r="9" spans="1:10" s="1" customFormat="1" ht="26.25" customHeight="1">
      <c r="A9" s="60">
        <v>3</v>
      </c>
      <c r="B9" s="60" t="s">
        <v>32</v>
      </c>
      <c r="C9" s="60" t="s">
        <v>33</v>
      </c>
      <c r="D9" s="60" t="s">
        <v>30</v>
      </c>
      <c r="E9" s="60" t="s">
        <v>31</v>
      </c>
      <c r="F9" s="61">
        <v>138754.18</v>
      </c>
      <c r="G9" s="62"/>
      <c r="H9" s="62">
        <f t="shared" si="0"/>
        <v>138754.18</v>
      </c>
      <c r="I9" s="62"/>
      <c r="J9" s="68"/>
    </row>
    <row r="10" spans="1:10" s="1" customFormat="1" ht="26.25" customHeight="1">
      <c r="A10" s="60">
        <v>4</v>
      </c>
      <c r="B10" s="60" t="s">
        <v>32</v>
      </c>
      <c r="C10" s="60" t="s">
        <v>33</v>
      </c>
      <c r="D10" s="60" t="s">
        <v>34</v>
      </c>
      <c r="E10" s="60" t="s">
        <v>35</v>
      </c>
      <c r="F10" s="61">
        <v>130728.77</v>
      </c>
      <c r="G10" s="62"/>
      <c r="H10" s="62">
        <f t="shared" si="0"/>
        <v>130728.77</v>
      </c>
      <c r="I10" s="62"/>
      <c r="J10" s="68"/>
    </row>
    <row r="11" spans="1:10" s="1" customFormat="1" ht="26.25" customHeight="1">
      <c r="A11" s="60">
        <v>5</v>
      </c>
      <c r="B11" s="60" t="s">
        <v>32</v>
      </c>
      <c r="C11" s="60" t="s">
        <v>33</v>
      </c>
      <c r="D11" s="60" t="s">
        <v>36</v>
      </c>
      <c r="E11" s="60" t="s">
        <v>37</v>
      </c>
      <c r="F11" s="61">
        <v>117215.44</v>
      </c>
      <c r="G11" s="62"/>
      <c r="H11" s="62">
        <f t="shared" si="0"/>
        <v>117215.44</v>
      </c>
      <c r="I11" s="62"/>
      <c r="J11" s="68"/>
    </row>
    <row r="12" spans="1:10" s="1" customFormat="1" ht="26.25" customHeight="1">
      <c r="A12" s="60">
        <v>6</v>
      </c>
      <c r="B12" s="60" t="s">
        <v>8</v>
      </c>
      <c r="C12" s="60" t="s">
        <v>9</v>
      </c>
      <c r="D12" s="60" t="s">
        <v>6</v>
      </c>
      <c r="E12" s="60" t="s">
        <v>7</v>
      </c>
      <c r="F12" s="61">
        <v>54386.25</v>
      </c>
      <c r="G12" s="62"/>
      <c r="H12" s="62">
        <f t="shared" si="0"/>
        <v>54386.25</v>
      </c>
      <c r="I12" s="62"/>
      <c r="J12" s="68"/>
    </row>
    <row r="13" spans="1:10" s="1" customFormat="1" ht="26.25" customHeight="1">
      <c r="A13" s="60">
        <v>7</v>
      </c>
      <c r="B13" s="60" t="s">
        <v>8</v>
      </c>
      <c r="C13" s="60" t="s">
        <v>9</v>
      </c>
      <c r="D13" s="60" t="s">
        <v>14</v>
      </c>
      <c r="E13" s="60" t="s">
        <v>15</v>
      </c>
      <c r="F13" s="61">
        <v>529543.8</v>
      </c>
      <c r="G13" s="62"/>
      <c r="H13" s="62">
        <f t="shared" si="0"/>
        <v>529543.8</v>
      </c>
      <c r="I13" s="62"/>
      <c r="J13" s="68"/>
    </row>
    <row r="14" spans="1:10" s="1" customFormat="1" ht="26.25" customHeight="1">
      <c r="A14" s="60">
        <v>8</v>
      </c>
      <c r="B14" s="60" t="s">
        <v>53</v>
      </c>
      <c r="C14" s="60" t="s">
        <v>54</v>
      </c>
      <c r="D14" s="60" t="s">
        <v>55</v>
      </c>
      <c r="E14" s="60" t="s">
        <v>56</v>
      </c>
      <c r="F14" s="61">
        <v>2000657.71</v>
      </c>
      <c r="G14" s="62"/>
      <c r="H14" s="62">
        <f t="shared" si="0"/>
        <v>2000657.71</v>
      </c>
      <c r="I14" s="62">
        <f>H14</f>
        <v>2000657.71</v>
      </c>
      <c r="J14" s="68">
        <f>I14/1000</f>
        <v>2000.65771</v>
      </c>
    </row>
    <row r="15" spans="1:10" s="1" customFormat="1" ht="26.25" customHeight="1">
      <c r="A15" s="60">
        <v>9</v>
      </c>
      <c r="B15" s="60" t="s">
        <v>8</v>
      </c>
      <c r="C15" s="60" t="s">
        <v>9</v>
      </c>
      <c r="D15" s="60" t="s">
        <v>12</v>
      </c>
      <c r="E15" s="60" t="s">
        <v>13</v>
      </c>
      <c r="F15" s="61">
        <v>1002939.02</v>
      </c>
      <c r="G15" s="62"/>
      <c r="H15" s="62">
        <f t="shared" si="0"/>
        <v>1002939.02</v>
      </c>
      <c r="I15" s="62">
        <f>H15+H16</f>
        <v>1288734.3900000001</v>
      </c>
      <c r="J15" s="68">
        <f>I15/1000</f>
        <v>1288.73439</v>
      </c>
    </row>
    <row r="16" spans="1:10" s="1" customFormat="1" ht="26.25" customHeight="1">
      <c r="A16" s="60">
        <v>10</v>
      </c>
      <c r="B16" s="60" t="s">
        <v>26</v>
      </c>
      <c r="C16" s="60" t="s">
        <v>27</v>
      </c>
      <c r="D16" s="60" t="s">
        <v>12</v>
      </c>
      <c r="E16" s="60" t="s">
        <v>13</v>
      </c>
      <c r="F16" s="61">
        <v>285795.37</v>
      </c>
      <c r="G16" s="62"/>
      <c r="H16" s="62">
        <f t="shared" si="0"/>
        <v>285795.37</v>
      </c>
      <c r="I16" s="62"/>
      <c r="J16" s="68"/>
    </row>
    <row r="17" spans="1:10" s="1" customFormat="1" ht="26.25" customHeight="1">
      <c r="A17" s="60">
        <v>11</v>
      </c>
      <c r="B17" s="60" t="s">
        <v>8</v>
      </c>
      <c r="C17" s="60" t="s">
        <v>9</v>
      </c>
      <c r="D17" s="60" t="s">
        <v>18</v>
      </c>
      <c r="E17" s="60" t="s">
        <v>19</v>
      </c>
      <c r="F17" s="61">
        <v>587.45</v>
      </c>
      <c r="G17" s="62"/>
      <c r="H17" s="62">
        <f t="shared" si="0"/>
        <v>587.45</v>
      </c>
      <c r="I17" s="62">
        <f>H17</f>
        <v>587.45</v>
      </c>
      <c r="J17" s="68">
        <f>I17/1000</f>
        <v>0.58745</v>
      </c>
    </row>
    <row r="18" spans="1:10" s="1" customFormat="1" ht="26.25" customHeight="1">
      <c r="A18" s="60">
        <v>12</v>
      </c>
      <c r="B18" s="60" t="s">
        <v>59</v>
      </c>
      <c r="C18" s="60" t="s">
        <v>60</v>
      </c>
      <c r="D18" s="60" t="s">
        <v>24</v>
      </c>
      <c r="E18" s="60" t="s">
        <v>25</v>
      </c>
      <c r="F18" s="61">
        <v>4868421.92</v>
      </c>
      <c r="G18" s="62">
        <v>115276.88</v>
      </c>
      <c r="H18" s="62">
        <f t="shared" si="0"/>
        <v>4753145.04</v>
      </c>
      <c r="I18" s="62">
        <f>H18+H19+H20+H21</f>
        <v>5397394.960000001</v>
      </c>
      <c r="J18" s="68">
        <f>I18/1000</f>
        <v>5397.3949600000005</v>
      </c>
    </row>
    <row r="19" spans="1:10" s="1" customFormat="1" ht="26.25" customHeight="1">
      <c r="A19" s="60">
        <v>13</v>
      </c>
      <c r="B19" s="60" t="s">
        <v>57</v>
      </c>
      <c r="C19" s="60" t="s">
        <v>58</v>
      </c>
      <c r="D19" s="60" t="s">
        <v>24</v>
      </c>
      <c r="E19" s="60" t="s">
        <v>25</v>
      </c>
      <c r="F19" s="61">
        <v>364497.32</v>
      </c>
      <c r="G19" s="62"/>
      <c r="H19" s="62">
        <f t="shared" si="0"/>
        <v>364497.32</v>
      </c>
      <c r="I19" s="62"/>
      <c r="J19" s="68"/>
    </row>
    <row r="20" spans="1:10" s="1" customFormat="1" ht="26.25" customHeight="1">
      <c r="A20" s="60">
        <v>14</v>
      </c>
      <c r="B20" s="60" t="s">
        <v>26</v>
      </c>
      <c r="C20" s="60" t="s">
        <v>27</v>
      </c>
      <c r="D20" s="60" t="s">
        <v>24</v>
      </c>
      <c r="E20" s="60" t="s">
        <v>25</v>
      </c>
      <c r="F20" s="61">
        <v>7279.57</v>
      </c>
      <c r="G20" s="62"/>
      <c r="H20" s="62">
        <f t="shared" si="0"/>
        <v>7279.57</v>
      </c>
      <c r="I20" s="62"/>
      <c r="J20" s="68"/>
    </row>
    <row r="21" spans="1:10" s="1" customFormat="1" ht="26.25" customHeight="1">
      <c r="A21" s="60">
        <v>15</v>
      </c>
      <c r="B21" s="60" t="s">
        <v>62</v>
      </c>
      <c r="C21" s="60" t="s">
        <v>63</v>
      </c>
      <c r="D21" s="60" t="s">
        <v>24</v>
      </c>
      <c r="E21" s="60" t="s">
        <v>25</v>
      </c>
      <c r="F21" s="61">
        <v>284980.46</v>
      </c>
      <c r="G21" s="62">
        <v>12507.43</v>
      </c>
      <c r="H21" s="62">
        <f t="shared" si="0"/>
        <v>272473.03</v>
      </c>
      <c r="I21" s="62"/>
      <c r="J21" s="68"/>
    </row>
    <row r="22" spans="1:10" s="1" customFormat="1" ht="26.25" customHeight="1">
      <c r="A22" s="60">
        <v>16</v>
      </c>
      <c r="B22" s="60" t="s">
        <v>59</v>
      </c>
      <c r="C22" s="60" t="s">
        <v>60</v>
      </c>
      <c r="D22" s="63" t="s">
        <v>111</v>
      </c>
      <c r="E22" s="63" t="s">
        <v>112</v>
      </c>
      <c r="F22" s="61">
        <v>6987430.19</v>
      </c>
      <c r="G22" s="62">
        <v>31997.54</v>
      </c>
      <c r="H22" s="62">
        <f t="shared" si="0"/>
        <v>6955432.65</v>
      </c>
      <c r="I22" s="62">
        <f>H22+H23+H24</f>
        <v>7622110.880000001</v>
      </c>
      <c r="J22" s="68">
        <f>I22/1000</f>
        <v>7622.110880000001</v>
      </c>
    </row>
    <row r="23" spans="1:10" s="1" customFormat="1" ht="26.25" customHeight="1">
      <c r="A23" s="60">
        <v>17</v>
      </c>
      <c r="B23" s="60" t="s">
        <v>57</v>
      </c>
      <c r="C23" s="60" t="s">
        <v>58</v>
      </c>
      <c r="D23" s="63" t="s">
        <v>111</v>
      </c>
      <c r="E23" s="63" t="s">
        <v>112</v>
      </c>
      <c r="F23" s="61">
        <v>396840.86</v>
      </c>
      <c r="G23" s="62"/>
      <c r="H23" s="62">
        <f t="shared" si="0"/>
        <v>396840.86</v>
      </c>
      <c r="I23" s="62"/>
      <c r="J23" s="68"/>
    </row>
    <row r="24" spans="1:10" s="1" customFormat="1" ht="26.25" customHeight="1">
      <c r="A24" s="60">
        <v>18</v>
      </c>
      <c r="B24" s="60" t="s">
        <v>62</v>
      </c>
      <c r="C24" s="60" t="s">
        <v>63</v>
      </c>
      <c r="D24" s="63" t="s">
        <v>111</v>
      </c>
      <c r="E24" s="63" t="s">
        <v>112</v>
      </c>
      <c r="F24" s="61">
        <v>345152.53</v>
      </c>
      <c r="G24" s="62">
        <v>75315.16</v>
      </c>
      <c r="H24" s="62">
        <f t="shared" si="0"/>
        <v>269837.37</v>
      </c>
      <c r="I24" s="62"/>
      <c r="J24" s="68"/>
    </row>
    <row r="25" spans="1:10" s="1" customFormat="1" ht="26.25" customHeight="1">
      <c r="A25" s="60">
        <v>19</v>
      </c>
      <c r="B25" s="60" t="s">
        <v>53</v>
      </c>
      <c r="C25" s="60" t="s">
        <v>54</v>
      </c>
      <c r="D25" s="60" t="s">
        <v>55</v>
      </c>
      <c r="E25" s="63" t="s">
        <v>113</v>
      </c>
      <c r="F25" s="61">
        <v>501029.76</v>
      </c>
      <c r="G25" s="62"/>
      <c r="H25" s="62">
        <f t="shared" si="0"/>
        <v>501029.76</v>
      </c>
      <c r="I25" s="62">
        <f>H25</f>
        <v>501029.76</v>
      </c>
      <c r="J25" s="68">
        <f>I25/1000</f>
        <v>501.02976</v>
      </c>
    </row>
    <row r="26" spans="1:10" s="1" customFormat="1" ht="26.25" customHeight="1">
      <c r="A26" s="60"/>
      <c r="B26" s="69" t="s">
        <v>116</v>
      </c>
      <c r="C26" s="70"/>
      <c r="D26" s="70"/>
      <c r="E26" s="71"/>
      <c r="F26" s="62">
        <f>SUM(F7:F25)</f>
        <v>18494613.630000003</v>
      </c>
      <c r="G26" s="62">
        <f>SUM(G7:G25)</f>
        <v>235097.01</v>
      </c>
      <c r="H26" s="62">
        <f>SUM(H7:H25)</f>
        <v>18259516.62</v>
      </c>
      <c r="I26" s="62">
        <f>SUM(I7:I25)</f>
        <v>18259516.62</v>
      </c>
      <c r="J26" s="68">
        <f>SUM(J7:J25)</f>
        <v>18259.516620000002</v>
      </c>
    </row>
    <row r="27" s="1" customFormat="1" ht="26.25" customHeight="1">
      <c r="G27" s="58"/>
    </row>
    <row r="28" spans="2:7" s="1" customFormat="1" ht="26.25" customHeight="1">
      <c r="B28" s="3" t="s">
        <v>66</v>
      </c>
      <c r="G28" s="58"/>
    </row>
    <row r="29" spans="1:10" s="1" customFormat="1" ht="39" customHeight="1">
      <c r="A29" s="65" t="s">
        <v>117</v>
      </c>
      <c r="B29" s="59" t="s">
        <v>2</v>
      </c>
      <c r="C29" s="59" t="s">
        <v>3</v>
      </c>
      <c r="D29" s="59" t="s">
        <v>0</v>
      </c>
      <c r="E29" s="59" t="s">
        <v>1</v>
      </c>
      <c r="F29" s="64" t="s">
        <v>108</v>
      </c>
      <c r="G29" s="66" t="s">
        <v>109</v>
      </c>
      <c r="H29" s="65" t="s">
        <v>110</v>
      </c>
      <c r="I29" s="65" t="s">
        <v>114</v>
      </c>
      <c r="J29" s="65" t="s">
        <v>107</v>
      </c>
    </row>
    <row r="30" spans="1:10" s="1" customFormat="1" ht="26.25" customHeight="1">
      <c r="A30" s="60">
        <v>1</v>
      </c>
      <c r="B30" s="60" t="s">
        <v>8</v>
      </c>
      <c r="C30" s="60" t="s">
        <v>9</v>
      </c>
      <c r="D30" s="60" t="s">
        <v>20</v>
      </c>
      <c r="E30" s="60" t="s">
        <v>21</v>
      </c>
      <c r="F30" s="61">
        <v>110043</v>
      </c>
      <c r="G30" s="62"/>
      <c r="H30" s="62">
        <f aca="true" t="shared" si="1" ref="H30:H38">F30-G30</f>
        <v>110043</v>
      </c>
      <c r="I30" s="62">
        <f>H30+H31</f>
        <v>204433</v>
      </c>
      <c r="J30" s="67">
        <f>I30/1000</f>
        <v>204.433</v>
      </c>
    </row>
    <row r="31" spans="1:10" s="1" customFormat="1" ht="26.25" customHeight="1">
      <c r="A31" s="60">
        <v>2</v>
      </c>
      <c r="B31" s="60" t="s">
        <v>26</v>
      </c>
      <c r="C31" s="60" t="s">
        <v>27</v>
      </c>
      <c r="D31" s="60" t="s">
        <v>20</v>
      </c>
      <c r="E31" s="60" t="s">
        <v>21</v>
      </c>
      <c r="F31" s="61">
        <v>94390</v>
      </c>
      <c r="G31" s="62"/>
      <c r="H31" s="62">
        <f t="shared" si="1"/>
        <v>94390</v>
      </c>
      <c r="I31" s="60"/>
      <c r="J31" s="67"/>
    </row>
    <row r="32" spans="1:10" s="1" customFormat="1" ht="26.25" customHeight="1">
      <c r="A32" s="60">
        <v>3</v>
      </c>
      <c r="B32" s="60" t="s">
        <v>8</v>
      </c>
      <c r="C32" s="60" t="s">
        <v>9</v>
      </c>
      <c r="D32" s="60" t="s">
        <v>16</v>
      </c>
      <c r="E32" s="60" t="s">
        <v>17</v>
      </c>
      <c r="F32" s="61">
        <v>40661.2</v>
      </c>
      <c r="G32" s="62"/>
      <c r="H32" s="62">
        <f t="shared" si="1"/>
        <v>40661.2</v>
      </c>
      <c r="I32" s="62">
        <f>H32</f>
        <v>40661.2</v>
      </c>
      <c r="J32" s="67">
        <f>I32/1000</f>
        <v>40.661199999999994</v>
      </c>
    </row>
    <row r="33" spans="1:10" s="1" customFormat="1" ht="26.25" customHeight="1">
      <c r="A33" s="60">
        <v>4</v>
      </c>
      <c r="B33" s="60" t="s">
        <v>28</v>
      </c>
      <c r="C33" s="60" t="s">
        <v>29</v>
      </c>
      <c r="D33" s="60" t="s">
        <v>22</v>
      </c>
      <c r="E33" s="60" t="s">
        <v>23</v>
      </c>
      <c r="F33" s="61">
        <v>1177875.1</v>
      </c>
      <c r="G33" s="62"/>
      <c r="H33" s="62">
        <f t="shared" si="1"/>
        <v>1177875.1</v>
      </c>
      <c r="I33" s="62">
        <f>H33+H34</f>
        <v>1342032.75</v>
      </c>
      <c r="J33" s="67">
        <f>I33/1000</f>
        <v>1342.03275</v>
      </c>
    </row>
    <row r="34" spans="1:10" s="1" customFormat="1" ht="26.25" customHeight="1">
      <c r="A34" s="60">
        <v>5</v>
      </c>
      <c r="B34" s="60" t="s">
        <v>8</v>
      </c>
      <c r="C34" s="60" t="s">
        <v>9</v>
      </c>
      <c r="D34" s="60" t="s">
        <v>22</v>
      </c>
      <c r="E34" s="60" t="s">
        <v>23</v>
      </c>
      <c r="F34" s="61">
        <v>164157.65</v>
      </c>
      <c r="G34" s="62"/>
      <c r="H34" s="62">
        <f t="shared" si="1"/>
        <v>164157.65</v>
      </c>
      <c r="I34" s="60"/>
      <c r="J34" s="67"/>
    </row>
    <row r="35" spans="1:10" s="1" customFormat="1" ht="26.25" customHeight="1">
      <c r="A35" s="60">
        <v>6</v>
      </c>
      <c r="B35" s="60" t="s">
        <v>53</v>
      </c>
      <c r="C35" s="60" t="s">
        <v>54</v>
      </c>
      <c r="D35" s="60" t="s">
        <v>42</v>
      </c>
      <c r="E35" s="60" t="s">
        <v>43</v>
      </c>
      <c r="F35" s="61">
        <v>141044.4</v>
      </c>
      <c r="G35" s="62"/>
      <c r="H35" s="62">
        <f t="shared" si="1"/>
        <v>141044.4</v>
      </c>
      <c r="I35" s="62">
        <f>H35+H36</f>
        <v>167394.4</v>
      </c>
      <c r="J35" s="67">
        <f>I35/1000</f>
        <v>167.3944</v>
      </c>
    </row>
    <row r="36" spans="1:10" s="1" customFormat="1" ht="26.25" customHeight="1">
      <c r="A36" s="60">
        <v>7</v>
      </c>
      <c r="B36" s="60" t="s">
        <v>44</v>
      </c>
      <c r="C36" s="60" t="s">
        <v>45</v>
      </c>
      <c r="D36" s="60" t="s">
        <v>42</v>
      </c>
      <c r="E36" s="60" t="s">
        <v>43</v>
      </c>
      <c r="F36" s="61">
        <v>26350</v>
      </c>
      <c r="G36" s="62"/>
      <c r="H36" s="62">
        <f t="shared" si="1"/>
        <v>26350</v>
      </c>
      <c r="I36" s="60"/>
      <c r="J36" s="67"/>
    </row>
    <row r="37" spans="1:10" s="1" customFormat="1" ht="26.25" customHeight="1">
      <c r="A37" s="60">
        <v>8</v>
      </c>
      <c r="B37" s="60" t="s">
        <v>53</v>
      </c>
      <c r="C37" s="60" t="s">
        <v>54</v>
      </c>
      <c r="D37" s="60" t="s">
        <v>51</v>
      </c>
      <c r="E37" s="60" t="s">
        <v>52</v>
      </c>
      <c r="F37" s="61">
        <v>509188.15</v>
      </c>
      <c r="G37" s="62"/>
      <c r="H37" s="62">
        <f t="shared" si="1"/>
        <v>509188.15</v>
      </c>
      <c r="I37" s="62">
        <f>H37</f>
        <v>509188.15</v>
      </c>
      <c r="J37" s="67">
        <f>I37/1000</f>
        <v>509.18815</v>
      </c>
    </row>
    <row r="38" spans="1:10" s="1" customFormat="1" ht="26.25" customHeight="1">
      <c r="A38" s="60">
        <v>9</v>
      </c>
      <c r="B38" s="60" t="s">
        <v>44</v>
      </c>
      <c r="C38" s="60" t="s">
        <v>45</v>
      </c>
      <c r="D38" s="60" t="s">
        <v>49</v>
      </c>
      <c r="E38" s="60" t="s">
        <v>50</v>
      </c>
      <c r="F38" s="61">
        <v>445067</v>
      </c>
      <c r="G38" s="62"/>
      <c r="H38" s="62">
        <f t="shared" si="1"/>
        <v>445067</v>
      </c>
      <c r="I38" s="62">
        <f>H38</f>
        <v>445067</v>
      </c>
      <c r="J38" s="67">
        <f>I38/1000</f>
        <v>445.067</v>
      </c>
    </row>
    <row r="39" spans="1:10" s="1" customFormat="1" ht="26.25" customHeight="1">
      <c r="A39" s="60"/>
      <c r="B39" s="69" t="s">
        <v>116</v>
      </c>
      <c r="C39" s="70"/>
      <c r="D39" s="70"/>
      <c r="E39" s="71"/>
      <c r="F39" s="62">
        <f>SUM(F30:F38)</f>
        <v>2708776.5</v>
      </c>
      <c r="G39" s="62">
        <f>SUM(G30:G38)</f>
        <v>0</v>
      </c>
      <c r="H39" s="62">
        <f>SUM(H30:H38)</f>
        <v>2708776.5</v>
      </c>
      <c r="I39" s="62">
        <f>SUM(I30:I38)</f>
        <v>2708776.5</v>
      </c>
      <c r="J39" s="67">
        <f>SUM(J30:J38)</f>
        <v>2708.7765</v>
      </c>
    </row>
  </sheetData>
  <sheetProtection/>
  <mergeCells count="2">
    <mergeCell ref="B26:E26"/>
    <mergeCell ref="B39:E39"/>
  </mergeCells>
  <printOptions horizontalCentered="1"/>
  <pageMargins left="0.25" right="0.25" top="0.5" bottom="0.5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0">
      <selection activeCell="K27" sqref="K27"/>
    </sheetView>
  </sheetViews>
  <sheetFormatPr defaultColWidth="8.8515625" defaultRowHeight="12.75" outlineLevelRow="1" outlineLevelCol="1"/>
  <cols>
    <col min="1" max="1" width="12.00390625" style="4" customWidth="1"/>
    <col min="2" max="2" width="9.00390625" style="4" customWidth="1"/>
    <col min="3" max="3" width="37.28125" style="4" customWidth="1"/>
    <col min="4" max="4" width="36.7109375" style="4" customWidth="1"/>
    <col min="5" max="6" width="8.8515625" style="4" customWidth="1"/>
    <col min="7" max="7" width="10.7109375" style="4" customWidth="1"/>
    <col min="8" max="9" width="13.7109375" style="4" hidden="1" customWidth="1" outlineLevel="1"/>
    <col min="10" max="10" width="13.7109375" style="4" customWidth="1" collapsed="1"/>
    <col min="11" max="11" width="11.57421875" style="6" customWidth="1"/>
    <col min="12" max="12" width="16.28125" style="7" customWidth="1"/>
    <col min="13" max="13" width="23.8515625" style="4" customWidth="1"/>
    <col min="14" max="16384" width="8.8515625" style="4" customWidth="1"/>
  </cols>
  <sheetData>
    <row r="1" ht="12">
      <c r="C1" s="5">
        <v>45108</v>
      </c>
    </row>
    <row r="3" ht="12">
      <c r="C3" s="6" t="s">
        <v>67</v>
      </c>
    </row>
    <row r="4" spans="1:12" s="14" customFormat="1" ht="36">
      <c r="A4" s="8" t="s">
        <v>68</v>
      </c>
      <c r="B4" s="8" t="s">
        <v>69</v>
      </c>
      <c r="C4" s="8" t="s">
        <v>70</v>
      </c>
      <c r="D4" s="8" t="s">
        <v>71</v>
      </c>
      <c r="E4" s="9" t="s">
        <v>4</v>
      </c>
      <c r="F4" s="8" t="s">
        <v>5</v>
      </c>
      <c r="G4" s="10" t="s">
        <v>72</v>
      </c>
      <c r="H4" s="10" t="s">
        <v>108</v>
      </c>
      <c r="I4" s="11" t="s">
        <v>109</v>
      </c>
      <c r="J4" s="11" t="s">
        <v>115</v>
      </c>
      <c r="K4" s="12" t="s">
        <v>73</v>
      </c>
      <c r="L4" s="13"/>
    </row>
    <row r="5" spans="1:12" s="14" customFormat="1" ht="36" hidden="1" outlineLevel="1">
      <c r="A5" s="15" t="s">
        <v>74</v>
      </c>
      <c r="B5" s="16" t="s">
        <v>8</v>
      </c>
      <c r="C5" s="16" t="s">
        <v>75</v>
      </c>
      <c r="D5" s="15" t="s">
        <v>76</v>
      </c>
      <c r="E5" s="17" t="s">
        <v>77</v>
      </c>
      <c r="F5" s="18" t="s">
        <v>78</v>
      </c>
      <c r="G5" s="19" t="s">
        <v>11</v>
      </c>
      <c r="H5" s="20">
        <v>0</v>
      </c>
      <c r="I5" s="21"/>
      <c r="J5" s="21"/>
      <c r="K5" s="22">
        <f>H5/1000</f>
        <v>0</v>
      </c>
      <c r="L5" s="13"/>
    </row>
    <row r="6" spans="1:13" s="14" customFormat="1" ht="36" collapsed="1">
      <c r="A6" s="23" t="s">
        <v>74</v>
      </c>
      <c r="B6" s="24" t="s">
        <v>59</v>
      </c>
      <c r="C6" s="24" t="s">
        <v>60</v>
      </c>
      <c r="D6" s="25" t="s">
        <v>76</v>
      </c>
      <c r="E6" s="17" t="s">
        <v>79</v>
      </c>
      <c r="F6" s="17" t="s">
        <v>78</v>
      </c>
      <c r="G6" s="24" t="s">
        <v>11</v>
      </c>
      <c r="H6" s="26">
        <v>1191018</v>
      </c>
      <c r="I6" s="26">
        <v>12160</v>
      </c>
      <c r="J6" s="26">
        <f>H6-I6</f>
        <v>1178858</v>
      </c>
      <c r="K6" s="27">
        <f>J6/1000</f>
        <v>1178.858</v>
      </c>
      <c r="L6" s="28"/>
      <c r="M6" s="29"/>
    </row>
    <row r="7" spans="1:12" s="14" customFormat="1" ht="36">
      <c r="A7" s="23" t="s">
        <v>74</v>
      </c>
      <c r="B7" s="24" t="s">
        <v>62</v>
      </c>
      <c r="C7" s="30" t="s">
        <v>63</v>
      </c>
      <c r="D7" s="15" t="s">
        <v>76</v>
      </c>
      <c r="E7" s="17">
        <v>3691</v>
      </c>
      <c r="F7" s="17">
        <v>2018</v>
      </c>
      <c r="G7" s="24" t="s">
        <v>11</v>
      </c>
      <c r="H7" s="31">
        <v>741760</v>
      </c>
      <c r="I7" s="31"/>
      <c r="J7" s="26">
        <f>H7-I7</f>
        <v>741760</v>
      </c>
      <c r="K7" s="27">
        <f>J7/1000</f>
        <v>741.76</v>
      </c>
      <c r="L7" s="13"/>
    </row>
    <row r="8" spans="2:12" s="6" customFormat="1" ht="21" customHeight="1">
      <c r="B8" s="32"/>
      <c r="C8" s="32"/>
      <c r="D8" s="33" t="s">
        <v>80</v>
      </c>
      <c r="E8" s="34"/>
      <c r="F8" s="34"/>
      <c r="G8" s="34"/>
      <c r="H8" s="35">
        <f>SUM(H5:H7)</f>
        <v>1932778</v>
      </c>
      <c r="I8" s="35">
        <f>SUM(I5:I7)</f>
        <v>12160</v>
      </c>
      <c r="J8" s="35">
        <f>SUM(J5:J7)</f>
        <v>1920618</v>
      </c>
      <c r="K8" s="35">
        <f>SUM(K5:K7)</f>
        <v>1920.618</v>
      </c>
      <c r="L8" s="36"/>
    </row>
    <row r="9" spans="4:10" ht="21" customHeight="1">
      <c r="D9" s="37"/>
      <c r="H9" s="38"/>
      <c r="I9" s="38"/>
      <c r="J9" s="38"/>
    </row>
    <row r="10" ht="21" customHeight="1">
      <c r="C10" s="6" t="s">
        <v>81</v>
      </c>
    </row>
    <row r="11" spans="1:12" s="14" customFormat="1" ht="50.25" customHeight="1">
      <c r="A11" s="9" t="s">
        <v>68</v>
      </c>
      <c r="B11" s="9" t="s">
        <v>69</v>
      </c>
      <c r="C11" s="9" t="s">
        <v>70</v>
      </c>
      <c r="D11" s="9" t="s">
        <v>71</v>
      </c>
      <c r="E11" s="9" t="s">
        <v>4</v>
      </c>
      <c r="F11" s="9" t="s">
        <v>5</v>
      </c>
      <c r="G11" s="9" t="s">
        <v>72</v>
      </c>
      <c r="H11" s="39" t="s">
        <v>108</v>
      </c>
      <c r="I11" s="40" t="s">
        <v>109</v>
      </c>
      <c r="J11" s="40" t="s">
        <v>115</v>
      </c>
      <c r="K11" s="41" t="s">
        <v>73</v>
      </c>
      <c r="L11" s="13"/>
    </row>
    <row r="12" spans="1:12" s="14" customFormat="1" ht="37.5" customHeight="1">
      <c r="A12" s="24" t="s">
        <v>82</v>
      </c>
      <c r="B12" s="24" t="s">
        <v>59</v>
      </c>
      <c r="C12" s="24" t="s">
        <v>60</v>
      </c>
      <c r="D12" s="24" t="s">
        <v>83</v>
      </c>
      <c r="E12" s="24" t="s">
        <v>61</v>
      </c>
      <c r="F12" s="24" t="s">
        <v>78</v>
      </c>
      <c r="G12" s="24" t="s">
        <v>11</v>
      </c>
      <c r="H12" s="31">
        <v>111078.5</v>
      </c>
      <c r="I12" s="31"/>
      <c r="J12" s="26">
        <f>H12-I12</f>
        <v>111078.5</v>
      </c>
      <c r="K12" s="27">
        <f>J12/1000</f>
        <v>111.0785</v>
      </c>
      <c r="L12" s="13"/>
    </row>
    <row r="13" spans="1:11" ht="24.75" customHeight="1">
      <c r="A13" s="42" t="s">
        <v>84</v>
      </c>
      <c r="B13" s="42" t="s">
        <v>44</v>
      </c>
      <c r="C13" s="42" t="s">
        <v>45</v>
      </c>
      <c r="D13" s="42" t="s">
        <v>85</v>
      </c>
      <c r="E13" s="42" t="s">
        <v>46</v>
      </c>
      <c r="F13" s="42" t="s">
        <v>10</v>
      </c>
      <c r="G13" s="24" t="s">
        <v>11</v>
      </c>
      <c r="H13" s="43">
        <v>686200</v>
      </c>
      <c r="I13" s="44"/>
      <c r="J13" s="26">
        <f>H13-I13</f>
        <v>686200</v>
      </c>
      <c r="K13" s="27">
        <f>J13/1000</f>
        <v>686.2</v>
      </c>
    </row>
    <row r="14" spans="2:11" ht="24.75" customHeight="1">
      <c r="B14" s="32"/>
      <c r="C14" s="32"/>
      <c r="D14" s="33" t="s">
        <v>80</v>
      </c>
      <c r="E14" s="34"/>
      <c r="F14" s="34"/>
      <c r="G14" s="34"/>
      <c r="H14" s="35">
        <f>H12+H13</f>
        <v>797278.5</v>
      </c>
      <c r="I14" s="35">
        <f>I12+I13</f>
        <v>0</v>
      </c>
      <c r="J14" s="35">
        <f>J12+J13</f>
        <v>797278.5</v>
      </c>
      <c r="K14" s="35">
        <f>K12+K13</f>
        <v>797.2785</v>
      </c>
    </row>
    <row r="15" spans="3:10" ht="24.75" customHeight="1">
      <c r="C15" s="6" t="s">
        <v>86</v>
      </c>
      <c r="H15" s="45"/>
      <c r="J15" s="45"/>
    </row>
    <row r="16" spans="1:12" s="14" customFormat="1" ht="44.25" customHeight="1">
      <c r="A16" s="8" t="s">
        <v>87</v>
      </c>
      <c r="B16" s="9" t="s">
        <v>2</v>
      </c>
      <c r="C16" s="9" t="s">
        <v>3</v>
      </c>
      <c r="D16" s="9" t="s">
        <v>88</v>
      </c>
      <c r="E16" s="9" t="s">
        <v>89</v>
      </c>
      <c r="F16" s="9" t="s">
        <v>90</v>
      </c>
      <c r="G16" s="9" t="s">
        <v>72</v>
      </c>
      <c r="H16" s="10" t="s">
        <v>108</v>
      </c>
      <c r="I16" s="11" t="s">
        <v>109</v>
      </c>
      <c r="J16" s="11" t="s">
        <v>115</v>
      </c>
      <c r="K16" s="12" t="s">
        <v>73</v>
      </c>
      <c r="L16" s="13"/>
    </row>
    <row r="17" spans="1:12" s="14" customFormat="1" ht="24">
      <c r="A17" s="23" t="s">
        <v>91</v>
      </c>
      <c r="B17" s="24" t="s">
        <v>59</v>
      </c>
      <c r="C17" s="24" t="s">
        <v>60</v>
      </c>
      <c r="D17" s="24" t="s">
        <v>92</v>
      </c>
      <c r="E17" s="24" t="s">
        <v>93</v>
      </c>
      <c r="F17" s="24" t="s">
        <v>78</v>
      </c>
      <c r="G17" s="24" t="s">
        <v>94</v>
      </c>
      <c r="H17" s="31">
        <v>344000</v>
      </c>
      <c r="I17" s="31"/>
      <c r="J17" s="26">
        <f>H17-I17</f>
        <v>344000</v>
      </c>
      <c r="K17" s="46">
        <f>J17/1000</f>
        <v>344</v>
      </c>
      <c r="L17" s="13"/>
    </row>
    <row r="18" spans="1:12" s="14" customFormat="1" ht="24">
      <c r="A18" s="23" t="s">
        <v>91</v>
      </c>
      <c r="B18" s="24" t="s">
        <v>95</v>
      </c>
      <c r="C18" s="24" t="s">
        <v>63</v>
      </c>
      <c r="D18" s="24" t="s">
        <v>92</v>
      </c>
      <c r="E18" s="24" t="s">
        <v>96</v>
      </c>
      <c r="F18" s="24" t="s">
        <v>78</v>
      </c>
      <c r="G18" s="24" t="s">
        <v>94</v>
      </c>
      <c r="H18" s="31">
        <v>344000</v>
      </c>
      <c r="I18" s="31"/>
      <c r="J18" s="26">
        <f>H18-I18</f>
        <v>344000</v>
      </c>
      <c r="K18" s="46">
        <f>J18/1000</f>
        <v>344</v>
      </c>
      <c r="L18" s="13"/>
    </row>
    <row r="19" spans="1:12" s="6" customFormat="1" ht="25.5" customHeight="1">
      <c r="A19" s="47"/>
      <c r="B19" s="32"/>
      <c r="C19" s="32"/>
      <c r="D19" s="33" t="s">
        <v>80</v>
      </c>
      <c r="E19" s="32"/>
      <c r="F19" s="32"/>
      <c r="G19" s="32"/>
      <c r="H19" s="48">
        <f>SUM(H17:H18)</f>
        <v>688000</v>
      </c>
      <c r="I19" s="48">
        <f>SUM(I17:I18)</f>
        <v>0</v>
      </c>
      <c r="J19" s="48">
        <f>SUM(J17:J18)</f>
        <v>688000</v>
      </c>
      <c r="K19" s="49">
        <f>SUM(K17:K18)</f>
        <v>688</v>
      </c>
      <c r="L19" s="50"/>
    </row>
    <row r="20" spans="1:11" ht="25.5" customHeight="1">
      <c r="A20" s="51"/>
      <c r="B20" s="51"/>
      <c r="C20" s="51"/>
      <c r="D20" s="51"/>
      <c r="E20" s="51"/>
      <c r="F20" s="51"/>
      <c r="G20" s="51"/>
      <c r="H20" s="52"/>
      <c r="I20" s="52"/>
      <c r="J20" s="52"/>
      <c r="K20" s="53"/>
    </row>
    <row r="21" spans="1:11" ht="25.5" customHeight="1">
      <c r="A21" s="54"/>
      <c r="B21" s="51"/>
      <c r="C21" s="55" t="s">
        <v>97</v>
      </c>
      <c r="D21" s="51"/>
      <c r="E21" s="51"/>
      <c r="F21" s="51"/>
      <c r="G21" s="51"/>
      <c r="H21" s="52"/>
      <c r="I21" s="52"/>
      <c r="J21" s="52"/>
      <c r="K21" s="53"/>
    </row>
    <row r="22" spans="1:12" s="14" customFormat="1" ht="36">
      <c r="A22" s="10" t="s">
        <v>87</v>
      </c>
      <c r="B22" s="11" t="s">
        <v>2</v>
      </c>
      <c r="C22" s="11" t="s">
        <v>3</v>
      </c>
      <c r="D22" s="11" t="s">
        <v>88</v>
      </c>
      <c r="E22" s="11" t="s">
        <v>89</v>
      </c>
      <c r="F22" s="11" t="s">
        <v>90</v>
      </c>
      <c r="G22" s="11" t="s">
        <v>72</v>
      </c>
      <c r="H22" s="10" t="s">
        <v>108</v>
      </c>
      <c r="I22" s="11" t="s">
        <v>109</v>
      </c>
      <c r="J22" s="11" t="s">
        <v>115</v>
      </c>
      <c r="K22" s="12" t="s">
        <v>73</v>
      </c>
      <c r="L22" s="13"/>
    </row>
    <row r="23" spans="1:12" s="14" customFormat="1" ht="24">
      <c r="A23" s="23" t="s">
        <v>91</v>
      </c>
      <c r="B23" s="24" t="s">
        <v>98</v>
      </c>
      <c r="C23" s="24" t="s">
        <v>99</v>
      </c>
      <c r="D23" s="24" t="s">
        <v>92</v>
      </c>
      <c r="E23" s="24" t="s">
        <v>100</v>
      </c>
      <c r="F23" s="24" t="s">
        <v>78</v>
      </c>
      <c r="G23" s="24" t="s">
        <v>94</v>
      </c>
      <c r="H23" s="31">
        <v>3724</v>
      </c>
      <c r="I23" s="31"/>
      <c r="J23" s="26">
        <f>H23-I23</f>
        <v>3724</v>
      </c>
      <c r="K23" s="46">
        <f>J23/1000</f>
        <v>3.724</v>
      </c>
      <c r="L23" s="13"/>
    </row>
    <row r="24" spans="1:12" s="14" customFormat="1" ht="26.25" customHeight="1">
      <c r="A24" s="23" t="s">
        <v>91</v>
      </c>
      <c r="B24" s="24">
        <v>27349291</v>
      </c>
      <c r="C24" s="24" t="s">
        <v>101</v>
      </c>
      <c r="D24" s="24" t="s">
        <v>92</v>
      </c>
      <c r="E24" s="56">
        <v>3759</v>
      </c>
      <c r="F24" s="56">
        <v>2019</v>
      </c>
      <c r="G24" s="24" t="s">
        <v>94</v>
      </c>
      <c r="H24" s="26">
        <v>1064</v>
      </c>
      <c r="I24" s="26"/>
      <c r="J24" s="26">
        <f>H24-I24</f>
        <v>1064</v>
      </c>
      <c r="K24" s="46">
        <f>J24/1000</f>
        <v>1.064</v>
      </c>
      <c r="L24" s="13"/>
    </row>
    <row r="25" spans="1:12" s="14" customFormat="1" ht="24">
      <c r="A25" s="23" t="s">
        <v>91</v>
      </c>
      <c r="B25" s="24" t="s">
        <v>102</v>
      </c>
      <c r="C25" s="24" t="s">
        <v>103</v>
      </c>
      <c r="D25" s="24" t="s">
        <v>92</v>
      </c>
      <c r="E25" s="24" t="s">
        <v>104</v>
      </c>
      <c r="F25" s="24" t="s">
        <v>78</v>
      </c>
      <c r="G25" s="24" t="s">
        <v>94</v>
      </c>
      <c r="H25" s="26">
        <v>2318</v>
      </c>
      <c r="I25" s="26"/>
      <c r="J25" s="26">
        <f>H25-I25</f>
        <v>2318</v>
      </c>
      <c r="K25" s="46">
        <f>J25/1000</f>
        <v>2.318</v>
      </c>
      <c r="L25" s="13"/>
    </row>
    <row r="26" spans="1:12" s="14" customFormat="1" ht="24">
      <c r="A26" s="23" t="s">
        <v>91</v>
      </c>
      <c r="B26" s="24" t="s">
        <v>105</v>
      </c>
      <c r="C26" s="24" t="s">
        <v>106</v>
      </c>
      <c r="D26" s="24" t="s">
        <v>92</v>
      </c>
      <c r="E26" s="24" t="s">
        <v>104</v>
      </c>
      <c r="F26" s="24" t="s">
        <v>78</v>
      </c>
      <c r="G26" s="24" t="s">
        <v>94</v>
      </c>
      <c r="H26" s="26">
        <v>4826</v>
      </c>
      <c r="I26" s="26"/>
      <c r="J26" s="26">
        <f>H26-I26</f>
        <v>4826</v>
      </c>
      <c r="K26" s="46">
        <f>J26/1000</f>
        <v>4.826</v>
      </c>
      <c r="L26" s="13"/>
    </row>
    <row r="27" spans="2:12" s="6" customFormat="1" ht="25.5" customHeight="1">
      <c r="B27" s="32"/>
      <c r="C27" s="32"/>
      <c r="D27" s="33" t="s">
        <v>80</v>
      </c>
      <c r="E27" s="32"/>
      <c r="F27" s="32"/>
      <c r="G27" s="32"/>
      <c r="H27" s="34">
        <f>SUM(H23:H26)</f>
        <v>11932</v>
      </c>
      <c r="I27" s="34">
        <f>SUM(I23:I26)</f>
        <v>0</v>
      </c>
      <c r="J27" s="34">
        <f>SUM(J23:J26)</f>
        <v>11932</v>
      </c>
      <c r="K27" s="35">
        <f>SUM(K23:K26)</f>
        <v>11.931999999999999</v>
      </c>
      <c r="L27" s="50"/>
    </row>
  </sheetData>
  <sheetProtection/>
  <printOptions horizontalCentered="1"/>
  <pageMargins left="0.25" right="0.25" top="0.25" bottom="0" header="0.5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tarcan</dc:creator>
  <cp:keywords/>
  <dc:description/>
  <cp:lastModifiedBy>mirela tarcan</cp:lastModifiedBy>
  <cp:lastPrinted>2023-08-21T06:00:44Z</cp:lastPrinted>
  <dcterms:created xsi:type="dcterms:W3CDTF">2023-08-18T06:42:11Z</dcterms:created>
  <dcterms:modified xsi:type="dcterms:W3CDTF">2023-09-26T11:46:28Z</dcterms:modified>
  <cp:category/>
  <cp:version/>
  <cp:contentType/>
  <cp:contentStatus/>
</cp:coreProperties>
</file>